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30" yWindow="15" windowWidth="1548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9" i="1"/>
  <c r="D19"/>
  <c r="C18"/>
  <c r="D18"/>
  <c r="C17"/>
  <c r="D17"/>
  <c r="D16"/>
  <c r="C16"/>
  <c r="C15"/>
  <c r="D15"/>
  <c r="C14"/>
  <c r="D14"/>
  <c r="C12"/>
  <c r="C9"/>
  <c r="C6"/>
</calcChain>
</file>

<file path=xl/sharedStrings.xml><?xml version="1.0" encoding="utf-8"?>
<sst xmlns="http://schemas.openxmlformats.org/spreadsheetml/2006/main" count="21" uniqueCount="16">
  <si>
    <t>Residential Addition/Alteration Permits</t>
  </si>
  <si>
    <t>Residential Additions (Attached and Detached Livable Square Footage)</t>
  </si>
  <si>
    <t>Square Feet:</t>
  </si>
  <si>
    <t>Valuation:</t>
  </si>
  <si>
    <t>Residential Additions (Garage or other Non-Livable Square Footage)</t>
  </si>
  <si>
    <t>Patio Covers, Porches/Entries, Ramadas (Pergolas, Lattice Covers, etc.)</t>
  </si>
  <si>
    <t>Valuation Table:</t>
  </si>
  <si>
    <t>$1.00 to $1,100.00</t>
  </si>
  <si>
    <t>$1,100.01 to $2,000.00</t>
  </si>
  <si>
    <r>
      <t xml:space="preserve">$2,000.01 to $25,000.00 </t>
    </r>
    <r>
      <rPr>
        <i/>
        <sz val="11"/>
        <color theme="1"/>
        <rFont val="Calibri"/>
        <family val="2"/>
        <scheme val="minor"/>
      </rPr>
      <t xml:space="preserve">(round </t>
    </r>
    <r>
      <rPr>
        <b/>
        <i/>
        <sz val="11"/>
        <color theme="1"/>
        <rFont val="Calibri"/>
        <family val="2"/>
        <scheme val="minor"/>
      </rPr>
      <t>up</t>
    </r>
    <r>
      <rPr>
        <i/>
        <sz val="11"/>
        <color theme="1"/>
        <rFont val="Calibri"/>
        <family val="2"/>
        <scheme val="minor"/>
      </rPr>
      <t xml:space="preserve"> to nearest $1000)</t>
    </r>
  </si>
  <si>
    <r>
      <t xml:space="preserve">$25,000.01 to $50,000.00 </t>
    </r>
    <r>
      <rPr>
        <i/>
        <sz val="11"/>
        <color theme="1"/>
        <rFont val="Calibri"/>
        <family val="2"/>
        <scheme val="minor"/>
      </rPr>
      <t xml:space="preserve">(round </t>
    </r>
    <r>
      <rPr>
        <b/>
        <i/>
        <sz val="11"/>
        <color theme="1"/>
        <rFont val="Calibri"/>
        <family val="2"/>
        <scheme val="minor"/>
      </rPr>
      <t>up</t>
    </r>
    <r>
      <rPr>
        <i/>
        <sz val="11"/>
        <color theme="1"/>
        <rFont val="Calibri"/>
        <family val="2"/>
        <scheme val="minor"/>
      </rPr>
      <t xml:space="preserve"> to nearest $1000)</t>
    </r>
  </si>
  <si>
    <r>
      <t>$50,000.01 to $100,000.00</t>
    </r>
    <r>
      <rPr>
        <i/>
        <sz val="11"/>
        <color theme="1"/>
        <rFont val="Calibri"/>
        <family val="2"/>
        <scheme val="minor"/>
      </rPr>
      <t xml:space="preserve"> (round </t>
    </r>
    <r>
      <rPr>
        <b/>
        <i/>
        <sz val="11"/>
        <color theme="1"/>
        <rFont val="Calibri"/>
        <family val="2"/>
        <scheme val="minor"/>
      </rPr>
      <t>up</t>
    </r>
    <r>
      <rPr>
        <i/>
        <sz val="11"/>
        <color theme="1"/>
        <rFont val="Calibri"/>
        <family val="2"/>
        <scheme val="minor"/>
      </rPr>
      <t xml:space="preserve"> to nearest $1000)</t>
    </r>
  </si>
  <si>
    <r>
      <t xml:space="preserve">$100,000.01 and up </t>
    </r>
    <r>
      <rPr>
        <i/>
        <sz val="11"/>
        <color theme="1"/>
        <rFont val="Calibri"/>
        <family val="2"/>
        <scheme val="minor"/>
      </rPr>
      <t xml:space="preserve">(round </t>
    </r>
    <r>
      <rPr>
        <b/>
        <i/>
        <sz val="11"/>
        <color theme="1"/>
        <rFont val="Calibri"/>
        <family val="2"/>
        <scheme val="minor"/>
      </rPr>
      <t>up</t>
    </r>
    <r>
      <rPr>
        <i/>
        <sz val="11"/>
        <color theme="1"/>
        <rFont val="Calibri"/>
        <family val="2"/>
        <scheme val="minor"/>
      </rPr>
      <t xml:space="preserve"> to nearest $1000)</t>
    </r>
  </si>
  <si>
    <t>Estimated Plan Check Fee:</t>
  </si>
  <si>
    <t>Estimated  Permit Fee:</t>
  </si>
  <si>
    <t>*For Remodels, bypass square  footage and enter your Valuation in table.*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</si>
</sst>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3" borderId="0" xfId="0" applyFont="1" applyFill="1" applyProtection="1"/>
    <xf numFmtId="0" fontId="0" fillId="4" borderId="0" xfId="0" applyFill="1" applyProtection="1">
      <protection locked="0"/>
    </xf>
    <xf numFmtId="164" fontId="0" fillId="5" borderId="0" xfId="0" applyNumberFormat="1" applyFill="1" applyProtection="1">
      <protection hidden="1"/>
    </xf>
    <xf numFmtId="0" fontId="5" fillId="2" borderId="0" xfId="0" applyFont="1" applyFill="1" applyAlignment="1" applyProtection="1">
      <alignment horizontal="center"/>
    </xf>
    <xf numFmtId="165" fontId="0" fillId="4" borderId="0" xfId="0" applyNumberFormat="1" applyFill="1" applyProtection="1"/>
    <xf numFmtId="165" fontId="0" fillId="5" borderId="0" xfId="0" applyNumberFormat="1" applyFill="1" applyAlignment="1" applyProtection="1">
      <alignment horizontal="right"/>
      <protection hidden="1"/>
    </xf>
    <xf numFmtId="0" fontId="1" fillId="0" borderId="0" xfId="0" applyFont="1" applyFill="1"/>
    <xf numFmtId="0" fontId="3" fillId="0" borderId="0" xfId="0" applyFont="1" applyAlignment="1" applyProtection="1">
      <alignment vertical="center"/>
    </xf>
    <xf numFmtId="0" fontId="4" fillId="3" borderId="0" xfId="0" applyFont="1" applyFill="1" applyAlignment="1" applyProtection="1"/>
    <xf numFmtId="0" fontId="0" fillId="0" borderId="0" xfId="0" applyFill="1" applyAlignment="1" applyProtection="1"/>
    <xf numFmtId="0" fontId="4" fillId="0" borderId="0" xfId="0" applyFont="1" applyFill="1" applyAlignment="1" applyProtection="1"/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Fill="1" applyProtection="1"/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hidden="1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165" fontId="0" fillId="0" borderId="0" xfId="0" applyNumberFormat="1" applyFill="1" applyProtection="1"/>
    <xf numFmtId="165" fontId="0" fillId="0" borderId="0" xfId="0" applyNumberFormat="1" applyFill="1" applyAlignment="1" applyProtection="1">
      <alignment horizontal="right"/>
      <protection hidden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5" fontId="1" fillId="0" borderId="0" xfId="0" applyNumberFormat="1" applyFont="1" applyFill="1" applyAlignment="1" applyProtection="1"/>
    <xf numFmtId="0" fontId="5" fillId="2" borderId="0" xfId="0" applyFont="1" applyFill="1" applyAlignment="1" applyProtection="1"/>
    <xf numFmtId="0" fontId="8" fillId="0" borderId="0" xfId="0" applyFont="1" applyFill="1" applyAlignment="1" applyProtection="1"/>
    <xf numFmtId="0" fontId="9" fillId="0" borderId="0" xfId="0" applyFont="1" applyFill="1" applyAlignment="1" applyProtection="1"/>
    <xf numFmtId="0" fontId="7" fillId="0" borderId="0" xfId="0" applyFont="1" applyFill="1"/>
    <xf numFmtId="0" fontId="10" fillId="2" borderId="0" xfId="0" applyFont="1" applyFill="1" applyAlignment="1" applyProtection="1"/>
    <xf numFmtId="165" fontId="7" fillId="5" borderId="0" xfId="0" applyNumberFormat="1" applyFont="1" applyFill="1" applyAlignment="1" applyProtection="1">
      <alignment horizontal="right"/>
      <protection hidden="1"/>
    </xf>
    <xf numFmtId="165" fontId="6" fillId="3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</xdr:row>
      <xdr:rowOff>19050</xdr:rowOff>
    </xdr:from>
    <xdr:to>
      <xdr:col>0</xdr:col>
      <xdr:colOff>2647949</xdr:colOff>
      <xdr:row>6</xdr:row>
      <xdr:rowOff>0</xdr:rowOff>
    </xdr:to>
    <xdr:sp macro="" textlink="">
      <xdr:nvSpPr>
        <xdr:cNvPr id="2" name="TextBox 1"/>
        <xdr:cNvSpPr txBox="1"/>
      </xdr:nvSpPr>
      <xdr:spPr>
        <a:xfrm>
          <a:off x="28574" y="781050"/>
          <a:ext cx="2619375" cy="447675"/>
        </a:xfrm>
        <a:prstGeom prst="rect">
          <a:avLst/>
        </a:prstGeom>
        <a:noFill/>
        <a:ln w="9525" cmpd="sng">
          <a:solidFill>
            <a:srgbClr val="C00000">
              <a:alpha val="5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Step 1:</a:t>
          </a:r>
          <a:r>
            <a:rPr lang="en-US" sz="1100" baseline="0">
              <a:solidFill>
                <a:srgbClr val="FF0000"/>
              </a:solidFill>
            </a:rPr>
            <a:t> Enter the square footage of your project in the appropriate field(s) and TAB.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2676525</xdr:colOff>
      <xdr:row>5</xdr:row>
      <xdr:rowOff>182564</xdr:rowOff>
    </xdr:from>
    <xdr:to>
      <xdr:col>0</xdr:col>
      <xdr:colOff>3305175</xdr:colOff>
      <xdr:row>5</xdr:row>
      <xdr:rowOff>184152</xdr:rowOff>
    </xdr:to>
    <xdr:cxnSp macro="">
      <xdr:nvCxnSpPr>
        <xdr:cNvPr id="14" name="Straight Arrow Connector 13"/>
        <xdr:cNvCxnSpPr/>
      </xdr:nvCxnSpPr>
      <xdr:spPr>
        <a:xfrm>
          <a:off x="2676525" y="1144589"/>
          <a:ext cx="628650" cy="1588"/>
        </a:xfrm>
        <a:prstGeom prst="straightConnector1">
          <a:avLst/>
        </a:prstGeom>
        <a:ln>
          <a:solidFill>
            <a:srgbClr val="FF0000">
              <a:alpha val="75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6</xdr:row>
      <xdr:rowOff>0</xdr:rowOff>
    </xdr:from>
    <xdr:to>
      <xdr:col>0</xdr:col>
      <xdr:colOff>3305175</xdr:colOff>
      <xdr:row>8</xdr:row>
      <xdr:rowOff>133350</xdr:rowOff>
    </xdr:to>
    <xdr:cxnSp macro="">
      <xdr:nvCxnSpPr>
        <xdr:cNvPr id="16" name="Elbow Connector 15"/>
        <xdr:cNvCxnSpPr/>
      </xdr:nvCxnSpPr>
      <xdr:spPr>
        <a:xfrm>
          <a:off x="590550" y="1143000"/>
          <a:ext cx="2714625" cy="514350"/>
        </a:xfrm>
        <a:prstGeom prst="bentConnector3">
          <a:avLst>
            <a:gd name="adj1" fmla="val -1228"/>
          </a:avLst>
        </a:prstGeom>
        <a:ln>
          <a:solidFill>
            <a:srgbClr val="FF0000">
              <a:alpha val="75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5</xdr:row>
      <xdr:rowOff>180975</xdr:rowOff>
    </xdr:from>
    <xdr:to>
      <xdr:col>0</xdr:col>
      <xdr:colOff>3295650</xdr:colOff>
      <xdr:row>11</xdr:row>
      <xdr:rowOff>114300</xdr:rowOff>
    </xdr:to>
    <xdr:cxnSp macro="">
      <xdr:nvCxnSpPr>
        <xdr:cNvPr id="24" name="Elbow Connector 23"/>
        <xdr:cNvCxnSpPr/>
      </xdr:nvCxnSpPr>
      <xdr:spPr>
        <a:xfrm>
          <a:off x="571500" y="1133475"/>
          <a:ext cx="2724150" cy="1076325"/>
        </a:xfrm>
        <a:prstGeom prst="bentConnector3">
          <a:avLst>
            <a:gd name="adj1" fmla="val -699"/>
          </a:avLst>
        </a:prstGeom>
        <a:ln>
          <a:solidFill>
            <a:srgbClr val="FF0000">
              <a:alpha val="75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2114550</xdr:colOff>
      <xdr:row>13</xdr:row>
      <xdr:rowOff>57150</xdr:rowOff>
    </xdr:from>
    <xdr:to>
      <xdr:col>1</xdr:col>
      <xdr:colOff>390525</xdr:colOff>
      <xdr:row>21</xdr:row>
      <xdr:rowOff>85725</xdr:rowOff>
    </xdr:to>
    <xdr:cxnSp macro="">
      <xdr:nvCxnSpPr>
        <xdr:cNvPr id="39" name="Elbow Connector 38"/>
        <xdr:cNvCxnSpPr/>
      </xdr:nvCxnSpPr>
      <xdr:spPr>
        <a:xfrm flipV="1">
          <a:off x="2114550" y="2619375"/>
          <a:ext cx="1590675" cy="1552575"/>
        </a:xfrm>
        <a:prstGeom prst="bentConnector3">
          <a:avLst>
            <a:gd name="adj1" fmla="val 70360"/>
          </a:avLst>
        </a:prstGeom>
        <a:ln>
          <a:solidFill>
            <a:srgbClr val="0000FF">
              <a:alpha val="50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2162175</xdr:colOff>
      <xdr:row>14</xdr:row>
      <xdr:rowOff>104776</xdr:rowOff>
    </xdr:from>
    <xdr:to>
      <xdr:col>1</xdr:col>
      <xdr:colOff>390525</xdr:colOff>
      <xdr:row>21</xdr:row>
      <xdr:rowOff>85725</xdr:rowOff>
    </xdr:to>
    <xdr:cxnSp macro="">
      <xdr:nvCxnSpPr>
        <xdr:cNvPr id="48" name="Elbow Connector 47"/>
        <xdr:cNvCxnSpPr/>
      </xdr:nvCxnSpPr>
      <xdr:spPr>
        <a:xfrm flipV="1">
          <a:off x="2162175" y="2857501"/>
          <a:ext cx="1543050" cy="1314449"/>
        </a:xfrm>
        <a:prstGeom prst="bentConnector3">
          <a:avLst>
            <a:gd name="adj1" fmla="val 69136"/>
          </a:avLst>
        </a:prstGeom>
        <a:ln>
          <a:solidFill>
            <a:srgbClr val="0000FF">
              <a:alpha val="50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2152650</xdr:colOff>
      <xdr:row>15</xdr:row>
      <xdr:rowOff>123826</xdr:rowOff>
    </xdr:from>
    <xdr:to>
      <xdr:col>1</xdr:col>
      <xdr:colOff>390525</xdr:colOff>
      <xdr:row>21</xdr:row>
      <xdr:rowOff>76200</xdr:rowOff>
    </xdr:to>
    <xdr:cxnSp macro="">
      <xdr:nvCxnSpPr>
        <xdr:cNvPr id="49" name="Elbow Connector 48"/>
        <xdr:cNvCxnSpPr/>
      </xdr:nvCxnSpPr>
      <xdr:spPr>
        <a:xfrm flipV="1">
          <a:off x="2152650" y="3067051"/>
          <a:ext cx="1552575" cy="1095374"/>
        </a:xfrm>
        <a:prstGeom prst="bentConnector3">
          <a:avLst>
            <a:gd name="adj1" fmla="val 69632"/>
          </a:avLst>
        </a:prstGeom>
        <a:ln>
          <a:solidFill>
            <a:srgbClr val="0000FF">
              <a:alpha val="50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2152650</xdr:colOff>
      <xdr:row>16</xdr:row>
      <xdr:rowOff>114301</xdr:rowOff>
    </xdr:from>
    <xdr:to>
      <xdr:col>1</xdr:col>
      <xdr:colOff>390525</xdr:colOff>
      <xdr:row>21</xdr:row>
      <xdr:rowOff>85725</xdr:rowOff>
    </xdr:to>
    <xdr:cxnSp macro="">
      <xdr:nvCxnSpPr>
        <xdr:cNvPr id="50" name="Elbow Connector 49"/>
        <xdr:cNvCxnSpPr/>
      </xdr:nvCxnSpPr>
      <xdr:spPr>
        <a:xfrm flipV="1">
          <a:off x="2152650" y="3248026"/>
          <a:ext cx="1552575" cy="923924"/>
        </a:xfrm>
        <a:prstGeom prst="bentConnector3">
          <a:avLst>
            <a:gd name="adj1" fmla="val 69632"/>
          </a:avLst>
        </a:prstGeom>
        <a:ln>
          <a:solidFill>
            <a:srgbClr val="0000FF">
              <a:alpha val="50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2152650</xdr:colOff>
      <xdr:row>17</xdr:row>
      <xdr:rowOff>133351</xdr:rowOff>
    </xdr:from>
    <xdr:to>
      <xdr:col>1</xdr:col>
      <xdr:colOff>390525</xdr:colOff>
      <xdr:row>21</xdr:row>
      <xdr:rowOff>76200</xdr:rowOff>
    </xdr:to>
    <xdr:cxnSp macro="">
      <xdr:nvCxnSpPr>
        <xdr:cNvPr id="51" name="Elbow Connector 50"/>
        <xdr:cNvCxnSpPr/>
      </xdr:nvCxnSpPr>
      <xdr:spPr>
        <a:xfrm flipV="1">
          <a:off x="2152650" y="3457576"/>
          <a:ext cx="1552575" cy="704849"/>
        </a:xfrm>
        <a:prstGeom prst="bentConnector3">
          <a:avLst>
            <a:gd name="adj1" fmla="val 69632"/>
          </a:avLst>
        </a:prstGeom>
        <a:ln>
          <a:solidFill>
            <a:srgbClr val="0000FF">
              <a:alpha val="50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2219325</xdr:colOff>
      <xdr:row>18</xdr:row>
      <xdr:rowOff>123826</xdr:rowOff>
    </xdr:from>
    <xdr:to>
      <xdr:col>1</xdr:col>
      <xdr:colOff>390525</xdr:colOff>
      <xdr:row>21</xdr:row>
      <xdr:rowOff>76200</xdr:rowOff>
    </xdr:to>
    <xdr:cxnSp macro="">
      <xdr:nvCxnSpPr>
        <xdr:cNvPr id="52" name="Elbow Connector 51"/>
        <xdr:cNvCxnSpPr/>
      </xdr:nvCxnSpPr>
      <xdr:spPr>
        <a:xfrm flipV="1">
          <a:off x="2219325" y="3638551"/>
          <a:ext cx="1485900" cy="523874"/>
        </a:xfrm>
        <a:prstGeom prst="bentConnector3">
          <a:avLst>
            <a:gd name="adj1" fmla="val 67949"/>
          </a:avLst>
        </a:prstGeom>
        <a:ln>
          <a:solidFill>
            <a:srgbClr val="0000FF">
              <a:alpha val="50000"/>
            </a:srgbClr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19048</xdr:colOff>
      <xdr:row>20</xdr:row>
      <xdr:rowOff>19050</xdr:rowOff>
    </xdr:from>
    <xdr:to>
      <xdr:col>0</xdr:col>
      <xdr:colOff>2257425</xdr:colOff>
      <xdr:row>23</xdr:row>
      <xdr:rowOff>57150</xdr:rowOff>
    </xdr:to>
    <xdr:sp macro="" textlink="">
      <xdr:nvSpPr>
        <xdr:cNvPr id="37" name="TextBox 36"/>
        <xdr:cNvSpPr txBox="1"/>
      </xdr:nvSpPr>
      <xdr:spPr>
        <a:xfrm>
          <a:off x="19048" y="3914775"/>
          <a:ext cx="2238377" cy="609600"/>
        </a:xfrm>
        <a:prstGeom prst="rect">
          <a:avLst/>
        </a:prstGeom>
        <a:solidFill>
          <a:schemeClr val="bg1"/>
        </a:solidFill>
        <a:ln w="9525" cmpd="sng">
          <a:solidFill>
            <a:srgbClr val="0000FF">
              <a:alpha val="50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rgbClr val="0000FF"/>
              </a:solidFill>
              <a:latin typeface="+mn-lt"/>
              <a:ea typeface="+mn-ea"/>
              <a:cs typeface="+mn-cs"/>
            </a:rPr>
            <a:t>Step 2: Enter computer generated</a:t>
          </a:r>
          <a:r>
            <a:rPr lang="en-US" sz="1100" baseline="0">
              <a:solidFill>
                <a:srgbClr val="0000FF"/>
              </a:solidFill>
              <a:latin typeface="+mn-lt"/>
              <a:ea typeface="+mn-ea"/>
              <a:cs typeface="+mn-cs"/>
            </a:rPr>
            <a:t> </a:t>
          </a:r>
          <a:r>
            <a:rPr lang="en-US" sz="1100" i="1" baseline="0">
              <a:solidFill>
                <a:srgbClr val="0000FF"/>
              </a:solidFill>
              <a:latin typeface="+mn-lt"/>
              <a:ea typeface="+mn-ea"/>
              <a:cs typeface="+mn-cs"/>
            </a:rPr>
            <a:t>valuation</a:t>
          </a:r>
          <a:r>
            <a:rPr lang="en-US" sz="1100" i="0" baseline="0">
              <a:solidFill>
                <a:srgbClr val="0000FF"/>
              </a:solidFill>
              <a:latin typeface="+mn-lt"/>
              <a:ea typeface="+mn-ea"/>
              <a:cs typeface="+mn-cs"/>
            </a:rPr>
            <a:t> in appropriate field to calculate permit and plan check fee.</a:t>
          </a:r>
          <a:endParaRPr lang="en-US" sz="1100" i="1">
            <a:solidFill>
              <a:srgbClr val="0000FF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B6" sqref="B6"/>
    </sheetView>
  </sheetViews>
  <sheetFormatPr defaultRowHeight="15"/>
  <cols>
    <col min="1" max="1" width="49.7109375" bestFit="1" customWidth="1"/>
    <col min="2" max="2" width="12.42578125" bestFit="1" customWidth="1"/>
    <col min="3" max="3" width="21" bestFit="1" customWidth="1"/>
    <col min="4" max="4" width="24.85546875" bestFit="1" customWidth="1"/>
  </cols>
  <sheetData>
    <row r="1" spans="1:4" ht="15" customHeight="1">
      <c r="A1" s="32" t="s">
        <v>0</v>
      </c>
      <c r="B1" s="32"/>
      <c r="C1" s="32"/>
      <c r="D1" s="8"/>
    </row>
    <row r="2" spans="1:4" ht="15" customHeight="1">
      <c r="A2" s="32"/>
      <c r="B2" s="32"/>
      <c r="C2" s="32"/>
      <c r="D2" s="8"/>
    </row>
    <row r="3" spans="1:4" ht="15" customHeight="1">
      <c r="A3" s="32"/>
      <c r="B3" s="32"/>
      <c r="C3" s="32"/>
      <c r="D3" s="8"/>
    </row>
    <row r="4" spans="1:4">
      <c r="A4" s="33" t="s">
        <v>1</v>
      </c>
      <c r="B4" s="33"/>
      <c r="C4" s="33"/>
      <c r="D4" s="25"/>
    </row>
    <row r="5" spans="1:4" ht="15.75" customHeight="1">
      <c r="A5" s="31"/>
      <c r="B5" s="1" t="s">
        <v>2</v>
      </c>
      <c r="C5" s="9" t="s">
        <v>3</v>
      </c>
      <c r="D5" s="26"/>
    </row>
    <row r="6" spans="1:4" ht="21" customHeight="1">
      <c r="A6" s="31"/>
      <c r="B6" s="2">
        <v>0</v>
      </c>
      <c r="C6" s="3">
        <f>ROUNDUP(B6*58.95,-2)</f>
        <v>0</v>
      </c>
      <c r="D6" s="27"/>
    </row>
    <row r="7" spans="1:4">
      <c r="A7" s="33" t="s">
        <v>4</v>
      </c>
      <c r="B7" s="33"/>
      <c r="C7" s="33"/>
      <c r="D7" s="25"/>
    </row>
    <row r="8" spans="1:4">
      <c r="A8" s="31"/>
      <c r="B8" s="1" t="s">
        <v>2</v>
      </c>
      <c r="C8" s="9" t="s">
        <v>3</v>
      </c>
      <c r="D8" s="26"/>
    </row>
    <row r="9" spans="1:4">
      <c r="A9" s="31"/>
      <c r="B9" s="2">
        <v>0</v>
      </c>
      <c r="C9" s="3">
        <f>ROUNDUP(B9*20.25,-2)</f>
        <v>0</v>
      </c>
      <c r="D9" s="27"/>
    </row>
    <row r="10" spans="1:4">
      <c r="A10" s="33" t="s">
        <v>5</v>
      </c>
      <c r="B10" s="33"/>
      <c r="C10" s="33"/>
      <c r="D10" s="25"/>
    </row>
    <row r="11" spans="1:4">
      <c r="A11" s="31"/>
      <c r="B11" s="1" t="s">
        <v>2</v>
      </c>
      <c r="C11" s="9" t="s">
        <v>3</v>
      </c>
      <c r="D11" s="26"/>
    </row>
    <row r="12" spans="1:4">
      <c r="A12" s="31"/>
      <c r="B12" s="2">
        <v>0</v>
      </c>
      <c r="C12" s="3">
        <f>ROUNDUP(B12*13.77,-1)</f>
        <v>0</v>
      </c>
      <c r="D12" s="27"/>
    </row>
    <row r="13" spans="1:4">
      <c r="A13" s="4" t="s">
        <v>6</v>
      </c>
      <c r="B13" s="4" t="s">
        <v>3</v>
      </c>
      <c r="C13" s="24" t="s">
        <v>14</v>
      </c>
      <c r="D13" s="28" t="s">
        <v>13</v>
      </c>
    </row>
    <row r="14" spans="1:4">
      <c r="A14" s="5" t="s">
        <v>7</v>
      </c>
      <c r="B14" s="2">
        <v>0</v>
      </c>
      <c r="C14" s="6" t="str">
        <f>IF(B14=0,"$0",IF(B14&lt;=1100,37))</f>
        <v>$0</v>
      </c>
      <c r="D14" s="29" t="str">
        <f>IF(B14=0,"$0",IF(B14&lt;=1100,37*0.65))</f>
        <v>$0</v>
      </c>
    </row>
    <row r="15" spans="1:4">
      <c r="A15" s="5" t="s">
        <v>8</v>
      </c>
      <c r="B15" s="2">
        <v>0</v>
      </c>
      <c r="C15" s="6" t="str">
        <f>IF(B15=0,"$0",IF(B15&lt;=2000,((((B15-500)/100)*2.12+23.5))))</f>
        <v>$0</v>
      </c>
      <c r="D15" s="29" t="str">
        <f>IF(B15=0,"$0",IF(B15&lt;=2000,((B15-500)/100*2.12+23.5)*0.65))</f>
        <v>$0</v>
      </c>
    </row>
    <row r="16" spans="1:4">
      <c r="A16" s="5" t="s">
        <v>9</v>
      </c>
      <c r="B16" s="2">
        <v>0</v>
      </c>
      <c r="C16" s="6" t="str">
        <f>IF(B16=0,"$0",IF(B16&lt;=25000,((B16-2000)/1000*8.69+47)))</f>
        <v>$0</v>
      </c>
      <c r="D16" s="29" t="str">
        <f>IF(B16=0,"$0",IF(B16&lt;=25000,((B16-2000)/1000*8.69+47)*0.65))</f>
        <v>$0</v>
      </c>
    </row>
    <row r="17" spans="1:4">
      <c r="A17" s="5" t="s">
        <v>10</v>
      </c>
      <c r="B17" s="2">
        <v>0</v>
      </c>
      <c r="C17" s="6" t="str">
        <f>IF(B17=0,"$0",IF(B17&lt;=50000,((B17-25000)/1000*6.68+247.75)))</f>
        <v>$0</v>
      </c>
      <c r="D17" s="29" t="str">
        <f>IF(B17=0,"$0",IF(B17&lt;=50000,((B17-25000)/1000*6.68+247.75)*0.65))</f>
        <v>$0</v>
      </c>
    </row>
    <row r="18" spans="1:4">
      <c r="A18" s="5" t="s">
        <v>11</v>
      </c>
      <c r="B18" s="2">
        <v>0</v>
      </c>
      <c r="C18" s="6" t="str">
        <f>IF(B18=0,"$0",IF(B18&lt;=100000,((B18-50000)/1000*4.48+401.25)))</f>
        <v>$0</v>
      </c>
      <c r="D18" s="29" t="str">
        <f>IF(B18=0,"$0",IF(B18&lt;=100000,((B18-50000)/1000*4.48+401.25)*0.65))</f>
        <v>$0</v>
      </c>
    </row>
    <row r="19" spans="1:4">
      <c r="A19" s="5" t="s">
        <v>12</v>
      </c>
      <c r="B19" s="2">
        <v>0</v>
      </c>
      <c r="C19" s="6" t="str">
        <f>IF(B19=0,"$0",IF(B19&gt;=100000.01,((B19-100000)/1000*3.94+607.5)))</f>
        <v>$0</v>
      </c>
      <c r="D19" s="29" t="str">
        <f>IF(B19=0,"$0",IF(B19&gt;=100000.01,((B19-100000)/1000*3.94+607.5)*0.65))</f>
        <v>$0</v>
      </c>
    </row>
    <row r="20" spans="1:4">
      <c r="A20" s="30" t="s">
        <v>15</v>
      </c>
      <c r="B20" s="30"/>
      <c r="C20" s="30"/>
      <c r="D20" s="30"/>
    </row>
    <row r="22" spans="1:4" ht="15" customHeight="1">
      <c r="A22" s="8"/>
      <c r="B22" s="8"/>
      <c r="C22" s="8"/>
      <c r="D22" s="8"/>
    </row>
    <row r="23" spans="1:4" ht="15" customHeight="1">
      <c r="A23" s="12"/>
      <c r="B23" s="12"/>
      <c r="C23" s="12"/>
      <c r="D23" s="12"/>
    </row>
    <row r="24" spans="1:4">
      <c r="A24" s="13"/>
      <c r="B24" s="13"/>
      <c r="C24" s="13"/>
      <c r="D24" s="13"/>
    </row>
    <row r="25" spans="1:4">
      <c r="A25" s="10"/>
      <c r="B25" s="14"/>
      <c r="C25" s="11"/>
      <c r="D25" s="11"/>
    </row>
    <row r="26" spans="1:4">
      <c r="A26" s="10"/>
      <c r="B26" s="15"/>
      <c r="C26" s="16"/>
      <c r="D26" s="7"/>
    </row>
    <row r="27" spans="1:4">
      <c r="A27" s="13"/>
      <c r="B27" s="13"/>
      <c r="C27" s="13"/>
      <c r="D27" s="13"/>
    </row>
    <row r="28" spans="1:4">
      <c r="A28" s="10"/>
      <c r="B28" s="14"/>
      <c r="C28" s="11"/>
      <c r="D28" s="11"/>
    </row>
    <row r="29" spans="1:4">
      <c r="A29" s="10"/>
      <c r="B29" s="15"/>
      <c r="C29" s="16"/>
      <c r="D29" s="7"/>
    </row>
    <row r="30" spans="1:4">
      <c r="A30" s="13"/>
      <c r="B30" s="13"/>
      <c r="C30" s="13"/>
      <c r="D30" s="13"/>
    </row>
    <row r="31" spans="1:4">
      <c r="A31" s="10"/>
      <c r="B31" s="14"/>
      <c r="C31" s="11"/>
      <c r="D31" s="11"/>
    </row>
    <row r="32" spans="1:4">
      <c r="A32" s="10"/>
      <c r="B32" s="15"/>
      <c r="C32" s="16"/>
      <c r="D32" s="7"/>
    </row>
    <row r="33" spans="1:4">
      <c r="A33" s="17"/>
      <c r="B33" s="17"/>
      <c r="C33" s="18"/>
      <c r="D33" s="18"/>
    </row>
    <row r="34" spans="1:4">
      <c r="A34" s="19"/>
      <c r="B34" s="15"/>
      <c r="C34" s="20"/>
      <c r="D34" s="21"/>
    </row>
    <row r="35" spans="1:4">
      <c r="A35" s="19"/>
      <c r="B35" s="15"/>
      <c r="C35" s="20"/>
      <c r="D35" s="21"/>
    </row>
    <row r="36" spans="1:4">
      <c r="A36" s="19"/>
      <c r="B36" s="15"/>
      <c r="C36" s="20"/>
      <c r="D36" s="21"/>
    </row>
    <row r="37" spans="1:4">
      <c r="A37" s="19"/>
      <c r="B37" s="15"/>
      <c r="C37" s="20"/>
      <c r="D37" s="22"/>
    </row>
    <row r="38" spans="1:4">
      <c r="A38" s="19"/>
      <c r="B38" s="15"/>
      <c r="C38" s="20"/>
      <c r="D38" s="21"/>
    </row>
    <row r="39" spans="1:4">
      <c r="A39" s="19"/>
      <c r="B39" s="15"/>
      <c r="C39" s="20"/>
      <c r="D39" s="21"/>
    </row>
    <row r="40" spans="1:4">
      <c r="A40" s="23"/>
      <c r="B40" s="23"/>
      <c r="C40" s="23"/>
      <c r="D40" s="23"/>
    </row>
  </sheetData>
  <sheetProtection password="CCDC" sheet="1" objects="1" scenarios="1"/>
  <mergeCells count="8">
    <mergeCell ref="A20:D20"/>
    <mergeCell ref="A5:A6"/>
    <mergeCell ref="A8:A9"/>
    <mergeCell ref="A11:A12"/>
    <mergeCell ref="A1:C3"/>
    <mergeCell ref="A4:C4"/>
    <mergeCell ref="A7:C7"/>
    <mergeCell ref="A10:C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danielg</dc:creator>
  <cp:lastModifiedBy>May Giang</cp:lastModifiedBy>
  <cp:lastPrinted>2010-06-29T17:58:35Z</cp:lastPrinted>
  <dcterms:created xsi:type="dcterms:W3CDTF">2010-06-24T16:58:12Z</dcterms:created>
  <dcterms:modified xsi:type="dcterms:W3CDTF">2011-07-19T14:32:12Z</dcterms:modified>
</cp:coreProperties>
</file>